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5480" windowHeight="3180" activeTab="0"/>
  </bookViews>
  <sheets>
    <sheet name="(様式７)借入金償還計画表" sheetId="1" r:id="rId1"/>
  </sheets>
  <definedNames>
    <definedName name="_xlnm.Print_Area" localSheetId="0">'(様式７)借入金償還計画表'!$A$1:$J$39</definedName>
  </definedNames>
  <calcPr fullCalcOnLoad="1"/>
</workbook>
</file>

<file path=xl/sharedStrings.xml><?xml version="1.0" encoding="utf-8"?>
<sst xmlns="http://schemas.openxmlformats.org/spreadsheetml/2006/main" count="42" uniqueCount="39">
  <si>
    <t>償　　還　　額</t>
  </si>
  <si>
    <t>元　　金</t>
  </si>
  <si>
    <t>合　計</t>
  </si>
  <si>
    <t>合計</t>
  </si>
  <si>
    <t>償還財源充当内訳</t>
  </si>
  <si>
    <t>(金額単位：千円)</t>
  </si>
  <si>
    <t>左に対する財源別充当額
（贈与者別・財源別に記入してください。）</t>
  </si>
  <si>
    <t>借入条件：</t>
  </si>
  <si>
    <t>償還期間</t>
  </si>
  <si>
    <t>年</t>
  </si>
  <si>
    <t>据置</t>
  </si>
  <si>
    <t>予定利率</t>
  </si>
  <si>
    <t>％</t>
  </si>
  <si>
    <t>⇓　作成支援領域　⇓</t>
  </si>
  <si>
    <t>借入申込額</t>
  </si>
  <si>
    <t>元金据置期間</t>
  </si>
  <si>
    <t>金利区分</t>
  </si>
  <si>
    <t>←20年固定は１、10年見直しは２を入力</t>
  </si>
  <si>
    <t>うち無利子分の再掲</t>
  </si>
  <si>
    <t>千円未満は四捨五入</t>
  </si>
  <si>
    <t>平年分は万円単位に整理し端数は初年度に計上</t>
  </si>
  <si>
    <t>　うち無利子額</t>
  </si>
  <si>
    <t>償還
年次</t>
  </si>
  <si>
    <t>初回元金</t>
  </si>
  <si>
    <t>均等元金</t>
  </si>
  <si>
    <t>基礎数値</t>
  </si>
  <si>
    <t>←千円単位で入力</t>
  </si>
  <si>
    <t>←年単位で入力（20年以内)</t>
  </si>
  <si>
    <t>←月単位で入力（24か月以内）</t>
  </si>
  <si>
    <t>無利子初回元金</t>
  </si>
  <si>
    <t>無利子均等元金</t>
  </si>
  <si>
    <t>無利子割合</t>
  </si>
  <si>
    <t>　　　これによることが困難な場合は，金融機関との協議記録（様式任意）を添付すること。</t>
  </si>
  <si>
    <t>利　　子</t>
  </si>
  <si>
    <t>借入金償還計画表</t>
  </si>
  <si>
    <t>借入先名：</t>
  </si>
  <si>
    <t>　※　民間金融機関から借入を行う場合，融資の確約書や覚書等の写しを添付すること。</t>
  </si>
  <si>
    <t>←金利（％）を入力</t>
  </si>
  <si>
    <t>金利入力（％）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</si>
</sst>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,##0.0000000000;[Red]\-#,##0.0000000000"/>
    <numFmt numFmtId="188" formatCode="#,##0.00_ ;[Red]\-#,##0.00\ "/>
    <numFmt numFmtId="189" formatCode="0.00000"/>
    <numFmt numFmtId="190" formatCode="0.0000"/>
    <numFmt numFmtId="191" formatCode="0.000"/>
    <numFmt numFmtId="192" formatCode="0.0"/>
  </numFmts>
  <fonts count="53">
    <font>
      <sz val="11"/>
      <name val="ＭＳ 明朝"/>
      <family val="1"/>
    </font>
    <font>
      <sz val="8"/>
      <name val="ＭＳ 明朝"/>
      <family val="1"/>
    </font>
    <font>
      <i/>
      <sz val="9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38" fontId="1" fillId="0" borderId="10" xfId="49" applyFont="1" applyBorder="1" applyAlignment="1" applyProtection="1">
      <alignment horizontal="right" vertical="center" wrapText="1"/>
      <protection/>
    </xf>
    <xf numFmtId="38" fontId="1" fillId="0" borderId="10" xfId="49" applyNumberFormat="1" applyFont="1" applyBorder="1" applyAlignment="1" applyProtection="1">
      <alignment horizontal="right" vertical="center" wrapText="1"/>
      <protection/>
    </xf>
    <xf numFmtId="38" fontId="1" fillId="0" borderId="11" xfId="49" applyFont="1" applyBorder="1" applyAlignment="1" applyProtection="1">
      <alignment horizontal="right" vertical="center" wrapText="1"/>
      <protection/>
    </xf>
    <xf numFmtId="38" fontId="6" fillId="0" borderId="12" xfId="49" applyFont="1" applyBorder="1" applyAlignment="1" applyProtection="1">
      <alignment horizontal="right" vertical="center" wrapText="1"/>
      <protection/>
    </xf>
    <xf numFmtId="38" fontId="6" fillId="0" borderId="13" xfId="49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38" fontId="1" fillId="0" borderId="13" xfId="49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8" fontId="1" fillId="0" borderId="10" xfId="49" applyFont="1" applyBorder="1" applyAlignment="1" applyProtection="1">
      <alignment horizontal="right" vertical="center" wrapText="1"/>
      <protection locked="0"/>
    </xf>
    <xf numFmtId="38" fontId="1" fillId="0" borderId="15" xfId="49" applyFont="1" applyBorder="1" applyAlignment="1" applyProtection="1">
      <alignment horizontal="right" vertical="center" wrapText="1"/>
      <protection locked="0"/>
    </xf>
    <xf numFmtId="38" fontId="6" fillId="0" borderId="12" xfId="49" applyFont="1" applyBorder="1" applyAlignment="1" applyProtection="1">
      <alignment horizontal="right" vertical="center" wrapText="1"/>
      <protection locked="0"/>
    </xf>
    <xf numFmtId="38" fontId="6" fillId="0" borderId="12" xfId="49" applyFont="1" applyBorder="1" applyAlignment="1" applyProtection="1">
      <alignment horizontal="center" vertical="center" wrapText="1"/>
      <protection locked="0"/>
    </xf>
    <xf numFmtId="38" fontId="1" fillId="0" borderId="12" xfId="49" applyFont="1" applyBorder="1" applyAlignment="1" applyProtection="1">
      <alignment horizontal="right" vertical="center" wrapText="1"/>
      <protection locked="0"/>
    </xf>
    <xf numFmtId="38" fontId="0" fillId="0" borderId="12" xfId="49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38" fontId="1" fillId="0" borderId="0" xfId="49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8" fontId="1" fillId="0" borderId="0" xfId="49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38" fontId="1" fillId="0" borderId="0" xfId="49" applyFont="1" applyAlignment="1" applyProtection="1">
      <alignment vertical="center" shrinkToFit="1"/>
      <protection/>
    </xf>
    <xf numFmtId="0" fontId="4" fillId="33" borderId="16" xfId="0" applyFont="1" applyFill="1" applyBorder="1" applyAlignment="1" applyProtection="1">
      <alignment vertical="center"/>
      <protection/>
    </xf>
    <xf numFmtId="190" fontId="1" fillId="0" borderId="0" xfId="49" applyNumberFormat="1" applyFont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8" fontId="9" fillId="0" borderId="0" xfId="49" applyFont="1" applyAlignment="1">
      <alignment horizontal="center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38" fontId="0" fillId="33" borderId="27" xfId="49" applyFont="1" applyFill="1" applyBorder="1" applyAlignment="1" applyProtection="1">
      <alignment vertical="center"/>
      <protection locked="0"/>
    </xf>
    <xf numFmtId="38" fontId="0" fillId="33" borderId="28" xfId="49" applyFont="1" applyFill="1" applyBorder="1" applyAlignment="1" applyProtection="1">
      <alignment vertical="center"/>
      <protection locked="0"/>
    </xf>
    <xf numFmtId="38" fontId="0" fillId="33" borderId="30" xfId="49" applyFont="1" applyFill="1" applyBorder="1" applyAlignment="1" applyProtection="1">
      <alignment vertical="center"/>
      <protection locked="0"/>
    </xf>
    <xf numFmtId="38" fontId="0" fillId="33" borderId="31" xfId="49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top" wrapText="1"/>
      <protection/>
    </xf>
    <xf numFmtId="38" fontId="0" fillId="33" borderId="19" xfId="49" applyFont="1" applyFill="1" applyBorder="1" applyAlignment="1" applyProtection="1">
      <alignment vertical="center"/>
      <protection locked="0"/>
    </xf>
    <xf numFmtId="38" fontId="0" fillId="33" borderId="25" xfId="49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87</xdr:row>
      <xdr:rowOff>171450</xdr:rowOff>
    </xdr:from>
    <xdr:to>
      <xdr:col>7</xdr:col>
      <xdr:colOff>762000</xdr:colOff>
      <xdr:row>90</xdr:row>
      <xdr:rowOff>0</xdr:rowOff>
    </xdr:to>
    <xdr:sp>
      <xdr:nvSpPr>
        <xdr:cNvPr id="1" name="Freeform 2"/>
        <xdr:cNvSpPr>
          <a:spLocks/>
        </xdr:cNvSpPr>
      </xdr:nvSpPr>
      <xdr:spPr>
        <a:xfrm>
          <a:off x="6629400" y="19021425"/>
          <a:ext cx="666750" cy="371475"/>
        </a:xfrm>
        <a:custGeom>
          <a:pathLst>
            <a:path h="185" w="7321">
              <a:moveTo>
                <a:pt x="7321" y="0"/>
              </a:moveTo>
              <a:lnTo>
                <a:pt x="0" y="185"/>
              </a:lnTo>
            </a:path>
          </a:pathLst>
        </a:cu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19050</xdr:rowOff>
    </xdr:from>
    <xdr:to>
      <xdr:col>9</xdr:col>
      <xdr:colOff>704850</xdr:colOff>
      <xdr:row>2</xdr:row>
      <xdr:rowOff>19050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7486650" y="19050"/>
          <a:ext cx="1562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（様式７）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42"/>
  <sheetViews>
    <sheetView showZeros="0" tabSelected="1" view="pageBreakPreview" zoomScaleSheetLayoutView="100" workbookViewId="0" topLeftCell="A26">
      <selection activeCell="M18" sqref="M18"/>
    </sheetView>
  </sheetViews>
  <sheetFormatPr defaultColWidth="8.796875" defaultRowHeight="14.25"/>
  <cols>
    <col min="1" max="1" width="9.09765625" style="22" customWidth="1"/>
    <col min="2" max="4" width="10" style="22" customWidth="1"/>
    <col min="5" max="5" width="10.5" style="22" customWidth="1"/>
    <col min="6" max="9" width="9.5" style="14" customWidth="1"/>
    <col min="10" max="10" width="9.296875" style="14" customWidth="1"/>
    <col min="11" max="11" width="9" style="22" customWidth="1"/>
    <col min="12" max="12" width="14.3984375" style="22" customWidth="1"/>
    <col min="13" max="18" width="9" style="22" customWidth="1"/>
    <col min="19" max="21" width="9" style="26" customWidth="1"/>
    <col min="22" max="22" width="9" style="25" customWidth="1"/>
    <col min="23" max="16384" width="9" style="14" customWidth="1"/>
  </cols>
  <sheetData>
    <row r="1" ht="13.5"/>
    <row r="2" ht="13.5"/>
    <row r="3" ht="13.5"/>
    <row r="4" spans="1:9" ht="21.75" customHeight="1">
      <c r="A4" s="39" t="s">
        <v>34</v>
      </c>
      <c r="B4" s="39"/>
      <c r="C4" s="39"/>
      <c r="D4" s="39"/>
      <c r="E4" s="39"/>
      <c r="F4" s="39"/>
      <c r="G4" s="39"/>
      <c r="H4" s="39"/>
      <c r="I4" s="39"/>
    </row>
    <row r="5" ht="15" customHeight="1">
      <c r="A5" s="1"/>
    </row>
    <row r="6" spans="1:7" ht="15" customHeight="1">
      <c r="A6" s="3" t="s">
        <v>35</v>
      </c>
      <c r="B6" s="3"/>
      <c r="C6" s="3"/>
      <c r="D6" s="3"/>
      <c r="E6" s="3"/>
      <c r="F6" s="3"/>
      <c r="G6" s="3"/>
    </row>
    <row r="7" spans="1:8" ht="13.5">
      <c r="A7" s="3" t="s">
        <v>7</v>
      </c>
      <c r="B7" s="3" t="s">
        <v>8</v>
      </c>
      <c r="C7" s="4" t="s">
        <v>9</v>
      </c>
      <c r="D7" s="3" t="s">
        <v>10</v>
      </c>
      <c r="E7" s="4" t="s">
        <v>9</v>
      </c>
      <c r="F7" s="3" t="s">
        <v>11</v>
      </c>
      <c r="G7" s="3"/>
      <c r="H7" s="3" t="s">
        <v>12</v>
      </c>
    </row>
    <row r="8" spans="1:9" ht="13.5">
      <c r="A8" s="3"/>
      <c r="B8" s="3"/>
      <c r="C8" s="4"/>
      <c r="D8" s="3"/>
      <c r="E8" s="4"/>
      <c r="F8" s="3"/>
      <c r="G8" s="3"/>
      <c r="I8" s="2" t="s">
        <v>5</v>
      </c>
    </row>
    <row r="9" spans="1:22" s="15" customFormat="1" ht="27" customHeight="1">
      <c r="A9" s="69" t="s">
        <v>22</v>
      </c>
      <c r="B9" s="40" t="s">
        <v>0</v>
      </c>
      <c r="C9" s="41"/>
      <c r="D9" s="41"/>
      <c r="E9" s="42"/>
      <c r="F9" s="46" t="s">
        <v>6</v>
      </c>
      <c r="G9" s="41"/>
      <c r="H9" s="41"/>
      <c r="I9" s="41"/>
      <c r="J9" s="47"/>
      <c r="K9" s="27"/>
      <c r="L9" s="55" t="s">
        <v>13</v>
      </c>
      <c r="M9" s="56"/>
      <c r="N9" s="56"/>
      <c r="O9" s="56"/>
      <c r="P9" s="56"/>
      <c r="Q9" s="56"/>
      <c r="R9" s="57"/>
      <c r="S9" s="28"/>
      <c r="T9" s="28"/>
      <c r="U9" s="28"/>
      <c r="V9" s="29"/>
    </row>
    <row r="10" spans="1:18" ht="13.5">
      <c r="A10" s="70"/>
      <c r="B10" s="66" t="s">
        <v>1</v>
      </c>
      <c r="C10" s="66"/>
      <c r="D10" s="23" t="s">
        <v>33</v>
      </c>
      <c r="E10" s="43" t="s">
        <v>2</v>
      </c>
      <c r="F10" s="52"/>
      <c r="G10" s="50"/>
      <c r="H10" s="50"/>
      <c r="I10" s="48"/>
      <c r="J10" s="50"/>
      <c r="K10" s="45"/>
      <c r="L10" s="30"/>
      <c r="M10" s="30"/>
      <c r="N10" s="30"/>
      <c r="O10" s="30"/>
      <c r="P10" s="30"/>
      <c r="Q10" s="30"/>
      <c r="R10" s="30"/>
    </row>
    <row r="11" spans="1:18" ht="42">
      <c r="A11" s="71"/>
      <c r="B11" s="24" t="s">
        <v>20</v>
      </c>
      <c r="C11" s="24" t="s">
        <v>18</v>
      </c>
      <c r="D11" s="24" t="s">
        <v>19</v>
      </c>
      <c r="E11" s="44"/>
      <c r="F11" s="53"/>
      <c r="G11" s="51"/>
      <c r="H11" s="51"/>
      <c r="I11" s="49"/>
      <c r="J11" s="51"/>
      <c r="K11" s="45"/>
      <c r="L11" s="30"/>
      <c r="M11" s="30"/>
      <c r="N11" s="30"/>
      <c r="O11" s="30"/>
      <c r="P11" s="30"/>
      <c r="Q11" s="30"/>
      <c r="R11" s="30"/>
    </row>
    <row r="12" spans="1:22" s="15" customFormat="1" ht="23.25" customHeight="1">
      <c r="A12" s="5">
        <f>IF(E12&gt;0,1,0)</f>
        <v>0</v>
      </c>
      <c r="B12" s="6">
        <f>IF(M14&gt;0,IF($M$15&gt;12,0,T12),0)</f>
        <v>0</v>
      </c>
      <c r="C12" s="6">
        <f>IF(M14&gt;0,IF($M$15&gt;12,0,T13),0)</f>
        <v>0</v>
      </c>
      <c r="D12" s="7">
        <f>ROUND(IF(AND($M$12&gt;0,$M$14&gt;0),IF($M$13&gt;0,$M$12*$M$17/100*(1-$T$15),$M$12*$M$17/100),0),0)</f>
        <v>0</v>
      </c>
      <c r="E12" s="8">
        <f>IF(M12&gt;0,B12+D12,0)</f>
        <v>0</v>
      </c>
      <c r="F12" s="17"/>
      <c r="G12" s="16"/>
      <c r="H12" s="16"/>
      <c r="I12" s="16"/>
      <c r="J12" s="16"/>
      <c r="K12" s="27"/>
      <c r="L12" s="31" t="s">
        <v>14</v>
      </c>
      <c r="M12" s="62"/>
      <c r="N12" s="63"/>
      <c r="O12" s="30" t="s">
        <v>26</v>
      </c>
      <c r="P12" s="32"/>
      <c r="Q12" s="32"/>
      <c r="R12" s="32"/>
      <c r="S12" s="28" t="s">
        <v>23</v>
      </c>
      <c r="T12" s="28">
        <f>M12-V12*($M$14-$T$14)+V12</f>
        <v>0</v>
      </c>
      <c r="U12" s="28" t="s">
        <v>24</v>
      </c>
      <c r="V12" s="28">
        <f>ROUNDDOWN(M12/($M$14-$T$14),-1)</f>
        <v>0</v>
      </c>
    </row>
    <row r="13" spans="1:22" s="15" customFormat="1" ht="23.25" customHeight="1">
      <c r="A13" s="5">
        <f>IF(E13&gt;0,A12+1,0)</f>
        <v>0</v>
      </c>
      <c r="B13" s="6">
        <f>IF(M14&gt;1,IF($M$15&gt;12,T12,V12),0)</f>
        <v>0</v>
      </c>
      <c r="C13" s="6">
        <f>IF(M14&gt;1,IF($M$15&gt;12,T13,V13),0)</f>
        <v>0</v>
      </c>
      <c r="D13" s="7">
        <f>ROUND(IF(AND($M$12&gt;0,$M$14&gt;0),IF($M$13&gt;0,($M$12-B12)*$M$17/100*(1-$T$15),($M$12-B12)*$M$17/100),0),0)</f>
        <v>0</v>
      </c>
      <c r="E13" s="8">
        <f>B13+D13</f>
        <v>0</v>
      </c>
      <c r="F13" s="18"/>
      <c r="G13" s="18"/>
      <c r="H13" s="18"/>
      <c r="I13" s="18"/>
      <c r="J13" s="18"/>
      <c r="K13" s="27"/>
      <c r="L13" s="33" t="s">
        <v>21</v>
      </c>
      <c r="M13" s="64">
        <v>0</v>
      </c>
      <c r="N13" s="65"/>
      <c r="O13" s="30" t="s">
        <v>26</v>
      </c>
      <c r="P13" s="32"/>
      <c r="Q13" s="32"/>
      <c r="R13" s="32"/>
      <c r="S13" s="34" t="s">
        <v>29</v>
      </c>
      <c r="T13" s="28">
        <f>M13-V13*($M$14-$T$14)+V13</f>
        <v>0</v>
      </c>
      <c r="U13" s="34" t="s">
        <v>30</v>
      </c>
      <c r="V13" s="28">
        <f>ROUNDDOWN(M13/($M$14-$T$14),-1)</f>
        <v>0</v>
      </c>
    </row>
    <row r="14" spans="1:22" s="15" customFormat="1" ht="23.25" customHeight="1">
      <c r="A14" s="5">
        <f aca="true" t="shared" si="0" ref="A14:A31">IF(E14&gt;0,A13+1,0)</f>
        <v>0</v>
      </c>
      <c r="B14" s="6">
        <f>IF(($M$12-SUM($B$12:B13))&gt;0,$V$12,0)</f>
        <v>0</v>
      </c>
      <c r="C14" s="6">
        <f>IF(($M$13-SUM($C$12:C13))&gt;0,$V$13,0)</f>
        <v>0</v>
      </c>
      <c r="D14" s="6">
        <f>ROUND(IF($M$12-SUM($B$12:B13)&gt;0,IF($M$13&gt;0,ROUNDUP(($M$12-SUM($B$12:B13))*($M$17/100)*(1-$T$15),0),(($M$12-SUM($B$12:B13))*$M$17/100)),0),0)</f>
        <v>0</v>
      </c>
      <c r="E14" s="8">
        <f aca="true" t="shared" si="1" ref="E14:E31">B14+D14</f>
        <v>0</v>
      </c>
      <c r="F14" s="18"/>
      <c r="G14" s="18"/>
      <c r="H14" s="18"/>
      <c r="I14" s="18"/>
      <c r="J14" s="18"/>
      <c r="K14" s="27"/>
      <c r="L14" s="35" t="s">
        <v>8</v>
      </c>
      <c r="M14" s="67">
        <v>20</v>
      </c>
      <c r="N14" s="68"/>
      <c r="O14" s="32" t="s">
        <v>27</v>
      </c>
      <c r="P14" s="32"/>
      <c r="Q14" s="32"/>
      <c r="R14" s="32"/>
      <c r="S14" s="28" t="s">
        <v>25</v>
      </c>
      <c r="T14" s="28">
        <f>IF(M15&gt;12,1,0)</f>
        <v>1</v>
      </c>
      <c r="U14" s="28"/>
      <c r="V14" s="29"/>
    </row>
    <row r="15" spans="1:22" s="15" customFormat="1" ht="23.25" customHeight="1">
      <c r="A15" s="5">
        <f t="shared" si="0"/>
        <v>0</v>
      </c>
      <c r="B15" s="6">
        <f>IF(($M$12-SUM($B$12:B14))&gt;0,$V$12,0)</f>
        <v>0</v>
      </c>
      <c r="C15" s="6">
        <f>IF(($M$13-SUM($C$12:C14))&gt;0,$V$13,0)</f>
        <v>0</v>
      </c>
      <c r="D15" s="6">
        <f>ROUND(IF($M$12-SUM($B$12:B14)&gt;0,IF($M$13&gt;0,ROUNDUP(($M$12-SUM($B$12:B14))*($M$17/100)*(1-$T$15),0),(($M$12-SUM($B$12:B14))*$M$17/100)),0),0)</f>
        <v>0</v>
      </c>
      <c r="E15" s="8">
        <f t="shared" si="1"/>
        <v>0</v>
      </c>
      <c r="F15" s="18"/>
      <c r="G15" s="18"/>
      <c r="H15" s="18"/>
      <c r="I15" s="18"/>
      <c r="J15" s="18"/>
      <c r="K15" s="27"/>
      <c r="L15" s="35" t="s">
        <v>15</v>
      </c>
      <c r="M15" s="67">
        <v>24</v>
      </c>
      <c r="N15" s="68"/>
      <c r="O15" s="32" t="s">
        <v>28</v>
      </c>
      <c r="P15" s="32"/>
      <c r="Q15" s="32"/>
      <c r="R15" s="32"/>
      <c r="S15" s="28" t="s">
        <v>31</v>
      </c>
      <c r="T15" s="36" t="e">
        <f>ROUNDDOWN(M13/M12,3)</f>
        <v>#DIV/0!</v>
      </c>
      <c r="U15" s="28"/>
      <c r="V15" s="29"/>
    </row>
    <row r="16" spans="1:22" s="15" customFormat="1" ht="23.25" customHeight="1">
      <c r="A16" s="5">
        <f t="shared" si="0"/>
        <v>0</v>
      </c>
      <c r="B16" s="6">
        <f>IF(($M$12-SUM($B$12:B15))&gt;0,$V$12,0)</f>
        <v>0</v>
      </c>
      <c r="C16" s="6">
        <f>IF(($M$13-SUM($C$12:C15))&gt;0,$V$13,0)</f>
        <v>0</v>
      </c>
      <c r="D16" s="6">
        <f>ROUND(IF($M$12-SUM($B$12:B15)&gt;0,IF($M$13&gt;0,ROUNDUP(($M$12-SUM($B$12:B15))*($M$17/100)*(1-$T$15),0),(($M$12-SUM($B$12:B15))*$M$17/100)),0),0)</f>
        <v>0</v>
      </c>
      <c r="E16" s="8">
        <f t="shared" si="1"/>
        <v>0</v>
      </c>
      <c r="F16" s="18"/>
      <c r="G16" s="18"/>
      <c r="H16" s="18"/>
      <c r="I16" s="18"/>
      <c r="J16" s="19"/>
      <c r="K16" s="27"/>
      <c r="L16" s="35" t="s">
        <v>16</v>
      </c>
      <c r="M16" s="67">
        <v>1</v>
      </c>
      <c r="N16" s="68"/>
      <c r="O16" s="32" t="s">
        <v>17</v>
      </c>
      <c r="P16" s="32"/>
      <c r="Q16" s="32"/>
      <c r="R16" s="32"/>
      <c r="S16" s="28"/>
      <c r="T16" s="28"/>
      <c r="U16" s="28"/>
      <c r="V16" s="29"/>
    </row>
    <row r="17" spans="1:22" s="15" customFormat="1" ht="23.25" customHeight="1">
      <c r="A17" s="5">
        <f t="shared" si="0"/>
        <v>0</v>
      </c>
      <c r="B17" s="6">
        <f>IF(($M$12-SUM($B$12:B16))&gt;0,$V$12,0)</f>
        <v>0</v>
      </c>
      <c r="C17" s="6">
        <f>IF(($M$13-SUM($C$12:C16))&gt;0,$V$13,0)</f>
        <v>0</v>
      </c>
      <c r="D17" s="6">
        <f>ROUND(IF($M$12-SUM($B$12:B16)&gt;0,IF($M$13&gt;0,ROUNDUP(($M$12-SUM($B$12:B16))*($M$17/100)*(1-$T$15),0),(($M$12-SUM($B$12:B16))*$M$17/100)),0),0)</f>
        <v>0</v>
      </c>
      <c r="E17" s="8">
        <f t="shared" si="1"/>
        <v>0</v>
      </c>
      <c r="F17" s="18"/>
      <c r="G17" s="18"/>
      <c r="H17" s="18"/>
      <c r="I17" s="18"/>
      <c r="J17" s="18"/>
      <c r="K17" s="27"/>
      <c r="L17" s="37" t="s">
        <v>38</v>
      </c>
      <c r="M17" s="54"/>
      <c r="N17" s="54"/>
      <c r="O17" s="32" t="s">
        <v>37</v>
      </c>
      <c r="P17" s="32"/>
      <c r="Q17" s="32"/>
      <c r="R17" s="32"/>
      <c r="S17" s="28"/>
      <c r="T17" s="28"/>
      <c r="U17" s="28"/>
      <c r="V17" s="29"/>
    </row>
    <row r="18" spans="1:22" s="15" customFormat="1" ht="23.25" customHeight="1">
      <c r="A18" s="5">
        <f t="shared" si="0"/>
        <v>0</v>
      </c>
      <c r="B18" s="6">
        <f>IF(($M$12-SUM($B$12:B17))&gt;0,$V$12,0)</f>
        <v>0</v>
      </c>
      <c r="C18" s="6">
        <f>IF(($M$13-SUM($C$12:C17))&gt;0,$V$13,0)</f>
        <v>0</v>
      </c>
      <c r="D18" s="6">
        <f>ROUND(IF($M$12-SUM($B$12:B17)&gt;0,IF($M$13&gt;0,ROUNDUP(($M$12-SUM($B$12:B17))*($M$17/100)*(1-$T$15),0),(($M$12-SUM($B$12:B17))*$M$17/100)),0),0)</f>
        <v>0</v>
      </c>
      <c r="E18" s="8">
        <f t="shared" si="1"/>
        <v>0</v>
      </c>
      <c r="F18" s="18"/>
      <c r="G18" s="18"/>
      <c r="H18" s="18"/>
      <c r="I18" s="18"/>
      <c r="J18" s="18"/>
      <c r="K18" s="27"/>
      <c r="L18" s="32"/>
      <c r="M18" s="32"/>
      <c r="N18" s="32"/>
      <c r="O18" s="32"/>
      <c r="P18" s="32"/>
      <c r="Q18" s="32"/>
      <c r="R18" s="32"/>
      <c r="S18" s="28"/>
      <c r="T18" s="28"/>
      <c r="U18" s="28"/>
      <c r="V18" s="29"/>
    </row>
    <row r="19" spans="1:22" s="15" customFormat="1" ht="23.25" customHeight="1">
      <c r="A19" s="5">
        <f t="shared" si="0"/>
        <v>0</v>
      </c>
      <c r="B19" s="6">
        <f>IF(($M$12-SUM($B$12:B18))&gt;0,$V$12,0)</f>
        <v>0</v>
      </c>
      <c r="C19" s="6">
        <f>IF(($M$13-SUM($C$12:C18))&gt;0,$V$13,0)</f>
        <v>0</v>
      </c>
      <c r="D19" s="6">
        <f>ROUND(IF($M$12-SUM($B$12:B18)&gt;0,IF($M$13&gt;0,ROUNDUP(($M$12-SUM($B$12:B18))*($M$17/100)*(1-$T$15),0),(($M$12-SUM($B$12:B18))*$M$17/100)),0),0)</f>
        <v>0</v>
      </c>
      <c r="E19" s="8">
        <f t="shared" si="1"/>
        <v>0</v>
      </c>
      <c r="F19" s="18"/>
      <c r="G19" s="18"/>
      <c r="H19" s="18"/>
      <c r="I19" s="18"/>
      <c r="J19" s="18"/>
      <c r="K19" s="27"/>
      <c r="L19" s="32"/>
      <c r="M19" s="32"/>
      <c r="N19" s="32"/>
      <c r="O19" s="32"/>
      <c r="P19" s="32"/>
      <c r="Q19" s="32"/>
      <c r="R19" s="32"/>
      <c r="S19" s="28"/>
      <c r="T19" s="28"/>
      <c r="U19" s="28"/>
      <c r="V19" s="29"/>
    </row>
    <row r="20" spans="1:22" s="15" customFormat="1" ht="23.25" customHeight="1">
      <c r="A20" s="5">
        <f t="shared" si="0"/>
        <v>0</v>
      </c>
      <c r="B20" s="6">
        <f>IF(($M$12-SUM($B$12:B19))&gt;0,$V$12,0)</f>
        <v>0</v>
      </c>
      <c r="C20" s="6">
        <f>IF(($M$13-SUM($C$12:C19))&gt;0,$V$13,0)</f>
        <v>0</v>
      </c>
      <c r="D20" s="6">
        <f>ROUND(IF($M$12-SUM($B$12:B19)&gt;0,IF($M$13&gt;0,ROUNDUP(($M$12-SUM($B$12:B19))*($M$17/100)*(1-$T$15),0),(($M$12-SUM($B$12:B19))*$M$17/100)),0),0)</f>
        <v>0</v>
      </c>
      <c r="E20" s="8">
        <f t="shared" si="1"/>
        <v>0</v>
      </c>
      <c r="F20" s="18"/>
      <c r="G20" s="18"/>
      <c r="H20" s="18"/>
      <c r="I20" s="18"/>
      <c r="J20" s="18"/>
      <c r="K20" s="27"/>
      <c r="L20" s="32"/>
      <c r="M20" s="32"/>
      <c r="N20" s="32"/>
      <c r="O20" s="32"/>
      <c r="P20" s="32"/>
      <c r="Q20" s="32"/>
      <c r="R20" s="32"/>
      <c r="S20" s="28"/>
      <c r="T20" s="28"/>
      <c r="U20" s="28"/>
      <c r="V20" s="29"/>
    </row>
    <row r="21" spans="1:22" s="15" customFormat="1" ht="23.25" customHeight="1">
      <c r="A21" s="5">
        <f t="shared" si="0"/>
        <v>0</v>
      </c>
      <c r="B21" s="6">
        <f>IF(($M$12-SUM($B$12:B20))&gt;0,$V$12,0)</f>
        <v>0</v>
      </c>
      <c r="C21" s="6">
        <f>IF(($M$13-SUM($C$12:C20))&gt;0,$V$13,0)</f>
        <v>0</v>
      </c>
      <c r="D21" s="6">
        <f>ROUND(IF($M$12-SUM($B$12:B20)&gt;0,IF($M$13&gt;0,ROUNDUP(($M$12-SUM($B$12:B20))*($M$17/100)*(1-$T$15),0),(($M$12-SUM($B$12:B20))*$M$17/100)),0),0)</f>
        <v>0</v>
      </c>
      <c r="E21" s="8">
        <f t="shared" si="1"/>
        <v>0</v>
      </c>
      <c r="F21" s="18"/>
      <c r="G21" s="18"/>
      <c r="H21" s="18"/>
      <c r="I21" s="18"/>
      <c r="J21" s="18"/>
      <c r="K21" s="27"/>
      <c r="L21" s="32"/>
      <c r="M21" s="32"/>
      <c r="N21" s="32"/>
      <c r="O21" s="32"/>
      <c r="P21" s="32"/>
      <c r="Q21" s="32"/>
      <c r="R21" s="32"/>
      <c r="S21" s="28"/>
      <c r="T21" s="28"/>
      <c r="U21" s="28"/>
      <c r="V21" s="29"/>
    </row>
    <row r="22" spans="1:22" s="15" customFormat="1" ht="23.25" customHeight="1">
      <c r="A22" s="5">
        <f t="shared" si="0"/>
        <v>0</v>
      </c>
      <c r="B22" s="6">
        <f>IF(($M$12-SUM($B$12:B21))&gt;0,$V$12,0)*IF($M$16&gt;1,0,1)</f>
        <v>0</v>
      </c>
      <c r="C22" s="6">
        <f>IF(($M$13-SUM($C$12:C21))&gt;0,$V$13,0)*IF($M$16&gt;1,0,1)</f>
        <v>0</v>
      </c>
      <c r="D22" s="6">
        <f>ROUND(IF($M$12-SUM($B$12:B21)&gt;0,IF($M$13&gt;0,ROUNDUP(($M$12-SUM($B$12:B21))*($M$17/100)*(1-$T$15),0),(($M$12-SUM($B$12:B21))*$M$17/100)),0),0)</f>
        <v>0</v>
      </c>
      <c r="E22" s="8">
        <f t="shared" si="1"/>
        <v>0</v>
      </c>
      <c r="F22" s="18"/>
      <c r="G22" s="18"/>
      <c r="H22" s="18"/>
      <c r="I22" s="18"/>
      <c r="J22" s="18"/>
      <c r="K22" s="27"/>
      <c r="L22" s="32"/>
      <c r="M22" s="32"/>
      <c r="N22" s="32"/>
      <c r="O22" s="32"/>
      <c r="P22" s="32"/>
      <c r="Q22" s="32"/>
      <c r="R22" s="32"/>
      <c r="S22" s="28"/>
      <c r="T22" s="28"/>
      <c r="U22" s="28"/>
      <c r="V22" s="29"/>
    </row>
    <row r="23" spans="1:22" s="15" customFormat="1" ht="23.25" customHeight="1">
      <c r="A23" s="5">
        <f t="shared" si="0"/>
        <v>0</v>
      </c>
      <c r="B23" s="6">
        <f>IF(($M$12-SUM($B$12:B22))&gt;0,$V$12,0)*IF($M$16&gt;1,0,1)</f>
        <v>0</v>
      </c>
      <c r="C23" s="6">
        <f>IF(($M$13-SUM($C$12:C22))&gt;0,$V$13,0)*IF($M$16&gt;1,0,1)</f>
        <v>0</v>
      </c>
      <c r="D23" s="6">
        <f>ROUND(IF($M$12-SUM($B$12:B22)&gt;0,IF($M$13&gt;0,ROUNDUP(($M$12-SUM($B$12:B22))*($M$17/100)*(1-$T$15),0),(($M$12-SUM($B$12:B22))*$M$17/100)),0),0)</f>
        <v>0</v>
      </c>
      <c r="E23" s="8">
        <f t="shared" si="1"/>
        <v>0</v>
      </c>
      <c r="F23" s="18"/>
      <c r="G23" s="18"/>
      <c r="H23" s="18"/>
      <c r="I23" s="18"/>
      <c r="J23" s="18"/>
      <c r="K23" s="27"/>
      <c r="L23" s="32"/>
      <c r="M23" s="32"/>
      <c r="N23" s="32"/>
      <c r="O23" s="32"/>
      <c r="P23" s="32"/>
      <c r="Q23" s="32"/>
      <c r="R23" s="32"/>
      <c r="S23" s="28"/>
      <c r="T23" s="28"/>
      <c r="U23" s="28"/>
      <c r="V23" s="29"/>
    </row>
    <row r="24" spans="1:22" s="15" customFormat="1" ht="23.25" customHeight="1">
      <c r="A24" s="5">
        <f t="shared" si="0"/>
        <v>0</v>
      </c>
      <c r="B24" s="6">
        <f>IF(($M$12-SUM($B$12:B23))&gt;0,$V$12,0)*IF($M$16&gt;1,0,1)</f>
        <v>0</v>
      </c>
      <c r="C24" s="6">
        <f>IF(($M$13-SUM($C$12:C23))&gt;0,$V$13,0)*IF($M$16&gt;1,0,1)</f>
        <v>0</v>
      </c>
      <c r="D24" s="6">
        <f>ROUND(IF($M$12-SUM($B$12:B23)&gt;0,IF($M$13&gt;0,ROUNDUP(($M$12-SUM($B$12:B23))*($M$17/100)*(1-$T$15),0),(($M$12-SUM($B$12:B23))*$M$17/100)),0),0)</f>
        <v>0</v>
      </c>
      <c r="E24" s="8">
        <f t="shared" si="1"/>
        <v>0</v>
      </c>
      <c r="F24" s="18"/>
      <c r="G24" s="18"/>
      <c r="H24" s="18"/>
      <c r="I24" s="18"/>
      <c r="J24" s="18"/>
      <c r="K24" s="27"/>
      <c r="L24" s="32"/>
      <c r="M24" s="32"/>
      <c r="N24" s="32"/>
      <c r="O24" s="32"/>
      <c r="P24" s="32"/>
      <c r="Q24" s="32"/>
      <c r="R24" s="32"/>
      <c r="S24" s="28"/>
      <c r="T24" s="28"/>
      <c r="U24" s="28"/>
      <c r="V24" s="29"/>
    </row>
    <row r="25" spans="1:22" s="15" customFormat="1" ht="23.25" customHeight="1">
      <c r="A25" s="5">
        <f t="shared" si="0"/>
        <v>0</v>
      </c>
      <c r="B25" s="6">
        <f>IF(($M$12-SUM($B$12:B24))&gt;0,$V$12,0)*IF($M$16&gt;1,0,1)</f>
        <v>0</v>
      </c>
      <c r="C25" s="6">
        <f>IF(($M$13-SUM($C$12:C24))&gt;0,$V$13,0)*IF($M$16&gt;1,0,1)</f>
        <v>0</v>
      </c>
      <c r="D25" s="6">
        <f>ROUND(IF($M$12-SUM($B$12:B24)&gt;0,IF($M$13&gt;0,ROUNDUP(($M$12-SUM($B$12:B24))*($M$17/100)*(1-$T$15),0),(($M$12-SUM($B$12:B24))*$M$17/100)),0),0)</f>
        <v>0</v>
      </c>
      <c r="E25" s="8">
        <f t="shared" si="1"/>
        <v>0</v>
      </c>
      <c r="F25" s="18"/>
      <c r="G25" s="18"/>
      <c r="H25" s="18"/>
      <c r="I25" s="18"/>
      <c r="J25" s="18"/>
      <c r="K25" s="27"/>
      <c r="L25" s="32"/>
      <c r="M25" s="32"/>
      <c r="N25" s="32"/>
      <c r="O25" s="32"/>
      <c r="P25" s="32"/>
      <c r="Q25" s="32"/>
      <c r="R25" s="32"/>
      <c r="S25" s="28"/>
      <c r="T25" s="28"/>
      <c r="U25" s="28"/>
      <c r="V25" s="29"/>
    </row>
    <row r="26" spans="1:22" s="15" customFormat="1" ht="23.25" customHeight="1">
      <c r="A26" s="5">
        <f>IF(E26&gt;0,A25+1,0)</f>
        <v>0</v>
      </c>
      <c r="B26" s="6">
        <f>IF(($M$12-SUM($B$12:B25))&gt;0,$V$12,0)*IF($M$16&gt;1,0,1)</f>
        <v>0</v>
      </c>
      <c r="C26" s="6">
        <f>IF(($M$13-SUM($C$12:C25))&gt;0,$V$13,0)*IF($M$16&gt;1,0,1)</f>
        <v>0</v>
      </c>
      <c r="D26" s="6">
        <f>ROUND(IF($M$12-SUM($B$12:B25)&gt;0,IF($M$13&gt;0,ROUNDUP(($M$12-SUM($B$12:B25))*($M$17/100)*(1-$T$15),0),(($M$12-SUM($B$12:B25))*$M$17/100)),0),0)</f>
        <v>0</v>
      </c>
      <c r="E26" s="8">
        <f t="shared" si="1"/>
        <v>0</v>
      </c>
      <c r="F26" s="18"/>
      <c r="G26" s="18"/>
      <c r="H26" s="18"/>
      <c r="I26" s="18"/>
      <c r="J26" s="18"/>
      <c r="K26" s="27"/>
      <c r="L26" s="32"/>
      <c r="M26" s="32"/>
      <c r="N26" s="32"/>
      <c r="O26" s="32"/>
      <c r="P26" s="32"/>
      <c r="Q26" s="32"/>
      <c r="R26" s="32"/>
      <c r="S26" s="28"/>
      <c r="T26" s="28"/>
      <c r="U26" s="28"/>
      <c r="V26" s="29"/>
    </row>
    <row r="27" spans="1:22" s="15" customFormat="1" ht="23.25" customHeight="1">
      <c r="A27" s="5">
        <f t="shared" si="0"/>
        <v>0</v>
      </c>
      <c r="B27" s="6">
        <f>IF(($M$12-SUM($B$12:B26))&gt;0,$V$12,0)*IF($M$16&gt;1,0,1)</f>
        <v>0</v>
      </c>
      <c r="C27" s="6">
        <f>IF(($M$13-SUM($C$12:C26))&gt;0,$V$13,0)*IF($M$16&gt;1,0,1)</f>
        <v>0</v>
      </c>
      <c r="D27" s="6">
        <f>ROUND(IF($M$12-SUM($B$12:B26)&gt;0,IF($M$13&gt;0,ROUNDUP(($M$12-SUM($B$12:B26))*($M$17/100)*(1-$T$15),0),(($M$12-SUM($B$12:B26))*$M$17/100)),0),0)</f>
        <v>0</v>
      </c>
      <c r="E27" s="8">
        <f t="shared" si="1"/>
        <v>0</v>
      </c>
      <c r="F27" s="18"/>
      <c r="G27" s="18"/>
      <c r="H27" s="18"/>
      <c r="I27" s="18"/>
      <c r="J27" s="19"/>
      <c r="K27" s="27"/>
      <c r="L27" s="32"/>
      <c r="M27" s="32"/>
      <c r="N27" s="32"/>
      <c r="O27" s="32"/>
      <c r="P27" s="32"/>
      <c r="Q27" s="32"/>
      <c r="R27" s="32"/>
      <c r="S27" s="28"/>
      <c r="T27" s="28"/>
      <c r="U27" s="28"/>
      <c r="V27" s="29"/>
    </row>
    <row r="28" spans="1:22" s="15" customFormat="1" ht="23.25" customHeight="1">
      <c r="A28" s="5">
        <f t="shared" si="0"/>
        <v>0</v>
      </c>
      <c r="B28" s="6">
        <f>IF(($M$12-SUM($B$12:B27))&gt;0,$V$12,0)*IF($M$16&gt;1,0,1)</f>
        <v>0</v>
      </c>
      <c r="C28" s="6">
        <f>IF(($M$13-SUM($C$12:C27))&gt;0,$V$13,0)*IF($M$16&gt;1,0,1)</f>
        <v>0</v>
      </c>
      <c r="D28" s="6">
        <f>ROUND(IF($M$12-SUM($B$12:B27)&gt;0,IF($M$13&gt;0,ROUNDUP(($M$12-SUM($B$12:B27))*($M$17/100)*(1-$T$15),0),(($M$12-SUM($B$12:B27))*$M$17/100)),0),0)</f>
        <v>0</v>
      </c>
      <c r="E28" s="8">
        <f t="shared" si="1"/>
        <v>0</v>
      </c>
      <c r="F28" s="18"/>
      <c r="G28" s="18"/>
      <c r="H28" s="18"/>
      <c r="I28" s="18"/>
      <c r="J28" s="18"/>
      <c r="K28" s="27"/>
      <c r="L28" s="32"/>
      <c r="M28" s="32"/>
      <c r="N28" s="32"/>
      <c r="O28" s="32"/>
      <c r="P28" s="32"/>
      <c r="Q28" s="32"/>
      <c r="R28" s="32"/>
      <c r="S28" s="28"/>
      <c r="T28" s="28"/>
      <c r="U28" s="28"/>
      <c r="V28" s="29"/>
    </row>
    <row r="29" spans="1:22" s="15" customFormat="1" ht="23.25" customHeight="1">
      <c r="A29" s="5">
        <f t="shared" si="0"/>
        <v>0</v>
      </c>
      <c r="B29" s="6">
        <f>IF(($M$12-SUM($B$12:B28))&gt;0,$V$12,0)*IF($M$16&gt;1,0,1)</f>
        <v>0</v>
      </c>
      <c r="C29" s="6">
        <f>IF(($M$13-SUM($C$12:C28))&gt;0,$V$13,0)*IF($M$16&gt;1,0,1)</f>
        <v>0</v>
      </c>
      <c r="D29" s="6">
        <f>ROUND(IF($M$12-SUM($B$12:B28)&gt;0,IF($M$13&gt;0,ROUNDUP(($M$12-SUM($B$12:B28))*($M$17/100)*(1-$T$15),0),(($M$12-SUM($B$12:B28))*$M$17/100)),0),0)</f>
        <v>0</v>
      </c>
      <c r="E29" s="8">
        <f t="shared" si="1"/>
        <v>0</v>
      </c>
      <c r="F29" s="18"/>
      <c r="G29" s="18"/>
      <c r="H29" s="18"/>
      <c r="I29" s="18"/>
      <c r="J29" s="18"/>
      <c r="K29" s="27"/>
      <c r="L29" s="32"/>
      <c r="M29" s="32"/>
      <c r="N29" s="32"/>
      <c r="O29" s="32"/>
      <c r="P29" s="32"/>
      <c r="Q29" s="32"/>
      <c r="R29" s="32"/>
      <c r="S29" s="28"/>
      <c r="T29" s="28"/>
      <c r="U29" s="28"/>
      <c r="V29" s="29"/>
    </row>
    <row r="30" spans="1:22" s="15" customFormat="1" ht="23.25" customHeight="1">
      <c r="A30" s="5">
        <f t="shared" si="0"/>
        <v>0</v>
      </c>
      <c r="B30" s="6">
        <f>IF(($M$12-SUM($B$12:B29))&gt;0,$V$12,0)*IF($M$16&gt;1,0,1)</f>
        <v>0</v>
      </c>
      <c r="C30" s="6">
        <f>IF(($M$13-SUM($C$12:C29))&gt;0,$V$13,0)*IF($M$16&gt;1,0,1)</f>
        <v>0</v>
      </c>
      <c r="D30" s="6">
        <f>ROUND(IF($M$12-SUM($B$12:B29)&gt;0,IF($M$13&gt;0,ROUNDUP(($M$12-SUM($B$12:B29))*($M$17/100)*(1-$T$15),0),(($M$12-SUM($B$12:B29))*$M$17/100)),0),0)</f>
        <v>0</v>
      </c>
      <c r="E30" s="8">
        <f t="shared" si="1"/>
        <v>0</v>
      </c>
      <c r="F30" s="18"/>
      <c r="G30" s="18"/>
      <c r="H30" s="18"/>
      <c r="I30" s="18"/>
      <c r="J30" s="18"/>
      <c r="K30" s="27"/>
      <c r="L30" s="32"/>
      <c r="M30" s="32"/>
      <c r="N30" s="32"/>
      <c r="O30" s="32"/>
      <c r="P30" s="32"/>
      <c r="Q30" s="32"/>
      <c r="R30" s="32"/>
      <c r="S30" s="28"/>
      <c r="T30" s="28"/>
      <c r="U30" s="28"/>
      <c r="V30" s="29"/>
    </row>
    <row r="31" spans="1:22" s="15" customFormat="1" ht="23.25" customHeight="1">
      <c r="A31" s="5">
        <f t="shared" si="0"/>
        <v>0</v>
      </c>
      <c r="B31" s="6">
        <f>IF(($M$12-SUM($B$12:B30))&gt;0,$V$12,0)*IF($M$16&gt;1,0,1)</f>
        <v>0</v>
      </c>
      <c r="C31" s="6">
        <f>IF(($M$13-SUM($C$12:C30))&gt;0,$V$13,0)*IF($M$16&gt;1,0,1)</f>
        <v>0</v>
      </c>
      <c r="D31" s="6">
        <f>ROUND(IF($M$12-SUM($B$12:B30)&gt;0,IF($M$13&gt;0,ROUNDUP(($M$12-SUM($B$12:B30))*($M$17/100)*(1-$T$15),0),(($M$12-SUM($B$12:B30))*$M$17/100)),0),0)</f>
        <v>0</v>
      </c>
      <c r="E31" s="8">
        <f t="shared" si="1"/>
        <v>0</v>
      </c>
      <c r="F31" s="18"/>
      <c r="G31" s="18"/>
      <c r="H31" s="18"/>
      <c r="I31" s="18"/>
      <c r="J31" s="18"/>
      <c r="K31" s="27"/>
      <c r="L31" s="32"/>
      <c r="M31" s="32"/>
      <c r="N31" s="32"/>
      <c r="O31" s="32"/>
      <c r="P31" s="32"/>
      <c r="Q31" s="32"/>
      <c r="R31" s="32"/>
      <c r="S31" s="28"/>
      <c r="T31" s="28"/>
      <c r="U31" s="28"/>
      <c r="V31" s="29"/>
    </row>
    <row r="32" spans="1:22" s="15" customFormat="1" ht="23.25" customHeight="1">
      <c r="A32" s="5" t="s">
        <v>3</v>
      </c>
      <c r="B32" s="9">
        <f>SUM(B12:B31)</f>
        <v>0</v>
      </c>
      <c r="C32" s="9">
        <f>SUM(C12:C31)</f>
        <v>0</v>
      </c>
      <c r="D32" s="9">
        <f>SUM(D12:D31)</f>
        <v>0</v>
      </c>
      <c r="E32" s="10">
        <f>SUM(E12:E31)</f>
        <v>0</v>
      </c>
      <c r="F32" s="18"/>
      <c r="G32" s="18"/>
      <c r="H32" s="18"/>
      <c r="I32" s="18"/>
      <c r="J32" s="18"/>
      <c r="K32" s="27"/>
      <c r="L32" s="32"/>
      <c r="M32" s="32"/>
      <c r="N32" s="32"/>
      <c r="O32" s="32"/>
      <c r="P32" s="32"/>
      <c r="Q32" s="32"/>
      <c r="R32" s="32"/>
      <c r="S32" s="28"/>
      <c r="T32" s="28"/>
      <c r="U32" s="28"/>
      <c r="V32" s="29"/>
    </row>
    <row r="33" spans="1:22" s="15" customFormat="1" ht="22.5" customHeight="1">
      <c r="A33" s="58" t="s">
        <v>4</v>
      </c>
      <c r="B33" s="59"/>
      <c r="C33" s="11"/>
      <c r="D33" s="6"/>
      <c r="E33" s="13">
        <f>SUM(B12:B31)</f>
        <v>0</v>
      </c>
      <c r="F33" s="20"/>
      <c r="G33" s="18"/>
      <c r="H33" s="18"/>
      <c r="I33" s="18"/>
      <c r="J33" s="18"/>
      <c r="K33" s="27"/>
      <c r="L33" s="32"/>
      <c r="M33" s="32"/>
      <c r="N33" s="32"/>
      <c r="O33" s="32"/>
      <c r="P33" s="32"/>
      <c r="Q33" s="32"/>
      <c r="R33" s="32"/>
      <c r="S33" s="28"/>
      <c r="T33" s="28"/>
      <c r="U33" s="28"/>
      <c r="V33" s="29"/>
    </row>
    <row r="34" spans="1:22" s="15" customFormat="1" ht="22.5" customHeight="1">
      <c r="A34" s="60"/>
      <c r="B34" s="61"/>
      <c r="C34" s="12"/>
      <c r="D34" s="6"/>
      <c r="E34" s="13">
        <f>SUM(D12:D31)</f>
        <v>0</v>
      </c>
      <c r="F34" s="20"/>
      <c r="G34" s="18"/>
      <c r="H34" s="18"/>
      <c r="I34" s="18"/>
      <c r="J34" s="21"/>
      <c r="K34" s="27"/>
      <c r="L34" s="32"/>
      <c r="M34" s="32"/>
      <c r="N34" s="32"/>
      <c r="O34" s="32"/>
      <c r="P34" s="32"/>
      <c r="Q34" s="32"/>
      <c r="R34" s="32"/>
      <c r="S34" s="28"/>
      <c r="T34" s="28"/>
      <c r="U34" s="28"/>
      <c r="V34" s="29"/>
    </row>
    <row r="35" spans="12:18" ht="13.5">
      <c r="L35" s="30"/>
      <c r="M35" s="30"/>
      <c r="N35" s="30"/>
      <c r="O35" s="30"/>
      <c r="P35" s="30"/>
      <c r="Q35" s="30"/>
      <c r="R35" s="30"/>
    </row>
    <row r="36" ht="13.5">
      <c r="A36" s="38" t="s">
        <v>36</v>
      </c>
    </row>
    <row r="37" spans="1:18" ht="13.5">
      <c r="A37" t="s">
        <v>32</v>
      </c>
      <c r="L37" s="30"/>
      <c r="M37" s="30"/>
      <c r="N37" s="30"/>
      <c r="O37" s="30"/>
      <c r="P37" s="30"/>
      <c r="Q37" s="30"/>
      <c r="R37" s="30"/>
    </row>
    <row r="38" spans="1:18" ht="13.5">
      <c r="A38" s="38"/>
      <c r="L38" s="30"/>
      <c r="M38" s="30"/>
      <c r="N38" s="30"/>
      <c r="O38" s="30"/>
      <c r="P38" s="30"/>
      <c r="Q38" s="30"/>
      <c r="R38" s="30"/>
    </row>
    <row r="39" spans="12:18" ht="13.5">
      <c r="L39" s="30"/>
      <c r="M39" s="30"/>
      <c r="N39" s="30"/>
      <c r="O39" s="30"/>
      <c r="P39" s="30"/>
      <c r="Q39" s="30"/>
      <c r="R39" s="30"/>
    </row>
    <row r="40" spans="12:18" ht="13.5">
      <c r="L40" s="30"/>
      <c r="M40" s="30"/>
      <c r="N40" s="30"/>
      <c r="O40" s="30"/>
      <c r="P40" s="30"/>
      <c r="Q40" s="30"/>
      <c r="R40" s="30"/>
    </row>
    <row r="41" spans="12:18" ht="13.5">
      <c r="L41" s="30"/>
      <c r="M41" s="30"/>
      <c r="N41" s="30"/>
      <c r="O41" s="30"/>
      <c r="P41" s="30"/>
      <c r="Q41" s="30"/>
      <c r="R41" s="30"/>
    </row>
    <row r="42" spans="12:18" ht="13.5">
      <c r="L42" s="30"/>
      <c r="M42" s="30"/>
      <c r="N42" s="30"/>
      <c r="O42" s="30"/>
      <c r="P42" s="30"/>
      <c r="Q42" s="30"/>
      <c r="R42" s="30"/>
    </row>
  </sheetData>
  <sheetProtection/>
  <mergeCells count="20">
    <mergeCell ref="M17:N17"/>
    <mergeCell ref="L9:R9"/>
    <mergeCell ref="A33:B34"/>
    <mergeCell ref="M12:N12"/>
    <mergeCell ref="M13:N13"/>
    <mergeCell ref="B10:C10"/>
    <mergeCell ref="M14:N14"/>
    <mergeCell ref="M15:N15"/>
    <mergeCell ref="M16:N16"/>
    <mergeCell ref="A9:A11"/>
    <mergeCell ref="A4:I4"/>
    <mergeCell ref="B9:E9"/>
    <mergeCell ref="E10:E11"/>
    <mergeCell ref="K10:K11"/>
    <mergeCell ref="F9:J9"/>
    <mergeCell ref="I10:I11"/>
    <mergeCell ref="J10:J11"/>
    <mergeCell ref="F10:F11"/>
    <mergeCell ref="G10:G11"/>
    <mergeCell ref="H10:H11"/>
  </mergeCells>
  <dataValidations count="1">
    <dataValidation type="custom" allowBlank="1" showInputMessage="1" showErrorMessage="1" sqref="M13:N13">
      <formula1>M13&lt;=M12</formula1>
    </dataValidation>
  </dataValidations>
  <printOptions horizontalCentered="1" verticalCentered="1"/>
  <pageMargins left="0.55" right="0.47" top="0.68" bottom="1" header="0.39" footer="0.512"/>
  <pageSetup blackAndWhite="1" horizontalDpi="1200" verticalDpi="12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島﨑　晴彦</dc:creator>
  <cp:keywords/>
  <dc:description/>
  <cp:lastModifiedBy>Administrator</cp:lastModifiedBy>
  <cp:lastPrinted>2015-11-15T23:58:05Z</cp:lastPrinted>
  <dcterms:created xsi:type="dcterms:W3CDTF">2007-02-28T06:34:36Z</dcterms:created>
  <dcterms:modified xsi:type="dcterms:W3CDTF">2020-11-22T06:04:46Z</dcterms:modified>
  <cp:category/>
  <cp:version/>
  <cp:contentType/>
  <cp:contentStatus/>
</cp:coreProperties>
</file>